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2"/>
  </bookViews>
  <sheets>
    <sheet name="Fin. plan Fonda za 2016. (3)" sheetId="1" r:id="rId1"/>
    <sheet name="Fin. plan Fonda za 2015. (2)" sheetId="2" r:id="rId2"/>
    <sheet name="Fin. plan Fonda 2014. (1)" sheetId="3" r:id="rId3"/>
  </sheets>
  <definedNames/>
  <calcPr fullCalcOnLoad="1"/>
</workbook>
</file>

<file path=xl/sharedStrings.xml><?xml version="1.0" encoding="utf-8"?>
<sst xmlns="http://schemas.openxmlformats.org/spreadsheetml/2006/main" count="187" uniqueCount="158">
  <si>
    <t>Стални трошкови</t>
  </si>
  <si>
    <t>Репрезентација</t>
  </si>
  <si>
    <t>Остали порези</t>
  </si>
  <si>
    <t>Машине и опрема</t>
  </si>
  <si>
    <t>Социјална давања запосленима</t>
  </si>
  <si>
    <t>Награде запосленима и остали посебни расходи</t>
  </si>
  <si>
    <t>Услуге образовања и усавршавања запослених</t>
  </si>
  <si>
    <t>Редни број</t>
  </si>
  <si>
    <t xml:space="preserve">Економска класифи-кација </t>
  </si>
  <si>
    <t>Економска класифи-кација</t>
  </si>
  <si>
    <t>Закупнина за стан у државној својини</t>
  </si>
  <si>
    <t>Трошкови путовања</t>
  </si>
  <si>
    <t>Услуге по уговору</t>
  </si>
  <si>
    <t>Текуће поправке и одржавање</t>
  </si>
  <si>
    <t>Накнаде из буџета за становање и живот</t>
  </si>
  <si>
    <t>Набавка домаће финансијске имовине</t>
  </si>
  <si>
    <t>Остале опште услуге</t>
  </si>
  <si>
    <t>Мешовити и неодређени приходи у корист ООСО</t>
  </si>
  <si>
    <t>Материјал</t>
  </si>
  <si>
    <t>Порези, обавезне таксе, казне и пенали</t>
  </si>
  <si>
    <t>Члан 1.</t>
  </si>
  <si>
    <t>1. Приходи и примања</t>
  </si>
  <si>
    <t>2. Расходи и издаци</t>
  </si>
  <si>
    <t>УПРАВНИ ОДБОР ФОНДА ЗА СОЦИЈАЛНО ОСИГУРАЊЕ ВОЈНИХ ОСИГУРАНИКА</t>
  </si>
  <si>
    <t xml:space="preserve">                                          ПРЕДСЕДНИК</t>
  </si>
  <si>
    <t xml:space="preserve">                                          бригадни генерал у пензији</t>
  </si>
  <si>
    <t xml:space="preserve">                                          __________________________</t>
  </si>
  <si>
    <t>Износ у хиљадама динара</t>
  </si>
  <si>
    <t>О  п  и  с</t>
  </si>
  <si>
    <t>Допринос за здравствено осигурање запослених на терет запослених - за војне осигуранике</t>
  </si>
  <si>
    <t>Допринос за здравствено осигурање запослених на терет послодавца - за војне осигуранике</t>
  </si>
  <si>
    <t>Приходи од пенала у корист ООСО</t>
  </si>
  <si>
    <t>Трансфери између буџетских корисника на истом нивоу</t>
  </si>
  <si>
    <t>Допринос за здравствено осигурање КВП који плаћа РФ за ПИО - за војне осигуранике</t>
  </si>
  <si>
    <t xml:space="preserve">Примања од продаје станова у државној својини </t>
  </si>
  <si>
    <t>Остале помоћи запосленим радницима</t>
  </si>
  <si>
    <t>Награде за посебне резултате рада</t>
  </si>
  <si>
    <t>Трошкови платног промета</t>
  </si>
  <si>
    <t>Трошкови банкарских услуга</t>
  </si>
  <si>
    <t>Услуге за електричну енергију</t>
  </si>
  <si>
    <t>Централно грејање</t>
  </si>
  <si>
    <t xml:space="preserve">Услуге водовода и канализације </t>
  </si>
  <si>
    <t>Услуге мобилног телефона</t>
  </si>
  <si>
    <t>Пошта</t>
  </si>
  <si>
    <t>Услуге доставе</t>
  </si>
  <si>
    <t>Остали непоменути трошкови</t>
  </si>
  <si>
    <t>Трошкови дневница на службеном путу у земљи</t>
  </si>
  <si>
    <t>Трошкови превоза на службеном путу у земљи</t>
  </si>
  <si>
    <t>Трошкови смештаја на службеном путу у земљи</t>
  </si>
  <si>
    <t>Услуге одржавања рачунара</t>
  </si>
  <si>
    <t>Котизација за семинаре</t>
  </si>
  <si>
    <t>Услуге штампања публикација</t>
  </si>
  <si>
    <t>Објављивање тендера и информативних огласа</t>
  </si>
  <si>
    <t>Остале стручне услуге</t>
  </si>
  <si>
    <t>Поклони</t>
  </si>
  <si>
    <t>Здравствена заштита по конвенцији</t>
  </si>
  <si>
    <t>Остале услуге и материјали за текуће поправке и одржавање зграда</t>
  </si>
  <si>
    <t>Рачунарска опрема</t>
  </si>
  <si>
    <t>Биротехничка опрема</t>
  </si>
  <si>
    <t>Уградна опрема</t>
  </si>
  <si>
    <t>Канцеларијски материјал</t>
  </si>
  <si>
    <t>Стручна литература за редовне потребе запослених</t>
  </si>
  <si>
    <t>Потрошни материјал</t>
  </si>
  <si>
    <t>Алат и инвентар</t>
  </si>
  <si>
    <t>Остали материјали за посебне намене</t>
  </si>
  <si>
    <t>Права из социјалног осигурања(организације обавезног социјалног осигурања)</t>
  </si>
  <si>
    <t>Исплате дневница и путних трошкова за путовања у земљи</t>
  </si>
  <si>
    <t>Исплате дневница и путних трошкова за путовања у инистранству</t>
  </si>
  <si>
    <t>Погребни трошкови</t>
  </si>
  <si>
    <t>Посмртна помоћ</t>
  </si>
  <si>
    <t>Услуге рехабилитације и рекреације у земљи</t>
  </si>
  <si>
    <t>Остала права исплаћена непосредно домаћинствима - за лечење у земљи</t>
  </si>
  <si>
    <t>Остала права исплаћена непосредно домаћинствима - за лечење у иностранству</t>
  </si>
  <si>
    <t>Услуге болница, поликлиника и амбуланти</t>
  </si>
  <si>
    <t>Услуге које пружају установе социјалне заштите</t>
  </si>
  <si>
    <t>Здравствена заштита осигураника који живе у иностранству</t>
  </si>
  <si>
    <t>Трошкови слања осигураних лица на лечење у иностранство</t>
  </si>
  <si>
    <t>Остала права из социјалног осигурања која се исплаћују непосредно пружаоцима услуга</t>
  </si>
  <si>
    <t>Накнаде за социјални заштиту из буџета</t>
  </si>
  <si>
    <t xml:space="preserve">Регистрација возила </t>
  </si>
  <si>
    <t>Судске таксе</t>
  </si>
  <si>
    <t>Новчане казне и пенали по решењу судова</t>
  </si>
  <si>
    <t>Штампачи</t>
  </si>
  <si>
    <t>Електронска опрема</t>
  </si>
  <si>
    <t>Медицинска опрема</t>
  </si>
  <si>
    <t>Кредити физичким лицима у земљи, за потребе становања</t>
  </si>
  <si>
    <t>Члан 2.</t>
  </si>
  <si>
    <t>Ознака извора финанси-рања</t>
  </si>
  <si>
    <t>02</t>
  </si>
  <si>
    <t>03</t>
  </si>
  <si>
    <t>Социјални доприноси - допринос за здравствено осигурање војних осигураника</t>
  </si>
  <si>
    <t>04</t>
  </si>
  <si>
    <t>Сопствени приходи буџетских корисника</t>
  </si>
  <si>
    <t>13</t>
  </si>
  <si>
    <t>Нераспоређени вишак прихода из ранијих година</t>
  </si>
  <si>
    <t>У к у п н о:</t>
  </si>
  <si>
    <t>Члан 3.</t>
  </si>
  <si>
    <t>Приходи ООСО од издавања здравствених књижица</t>
  </si>
  <si>
    <t>Приходи ООСО од учешћа војних осигураника у трошковима лечења</t>
  </si>
  <si>
    <t>Текући приходи</t>
  </si>
  <si>
    <t xml:space="preserve">Примања од продаје нефинансијске имовине </t>
  </si>
  <si>
    <t>Ф И Н А Н С И Ј С К И   П Л А Н</t>
  </si>
  <si>
    <t>Приходи и примања и расходи и издаци планирани Финансијским планом Фонда предвиђено је да се остваре по изворима финансирања и износима, по следећем:</t>
  </si>
  <si>
    <t>Члан 4.</t>
  </si>
  <si>
    <t>Члан 5.</t>
  </si>
  <si>
    <t>Наредбодавац за извршење овог Финансијског плана је директор Фонда.</t>
  </si>
  <si>
    <t>Члан 6.</t>
  </si>
  <si>
    <t>Члан 7.</t>
  </si>
  <si>
    <t>Остале услуге комуникација</t>
  </si>
  <si>
    <t>3.10</t>
  </si>
  <si>
    <t>Остале поправке и одржавање опреме за саобраћај</t>
  </si>
  <si>
    <t>Брнзин</t>
  </si>
  <si>
    <t>Опрема за домаћинство</t>
  </si>
  <si>
    <t>ФОНДА ЗА СОЦИЈАЛНО ОСИГУРАЊЕ ВОЈНИХ ОСИГУРАНИКА                                                                                                                                            ЗА 2014. ГОДИНУ</t>
  </si>
  <si>
    <t>Средствима утврђеним у члану 2. Финансијског плана Фонда обезбеђује се обавезно здравствено осигурање војних осигураника и материјално обезбеђење корисника права.</t>
  </si>
  <si>
    <t xml:space="preserve">Директор Фонда решењем може извршити преусмеравање апропријација одобрених на име одређених расхода и издатака у износу до 5% вредности апропријације за расход и издатак чији се износ умањује, а изузетно, уз претходну сагласност Управног одбора Фонда, и преко 5% за расходе здравствене заштите и за износ умањења увећати друге апропријације за расходе и издатке утврђене Финансијским планом Фонда. </t>
  </si>
  <si>
    <t>Финансијски план Фонда, по добијању сагласности Народне скупштине Републике Србије, објављује се у "Службеном гласнику Републике Србије".</t>
  </si>
  <si>
    <t>Финансијским планом Фонда за социјално осигурање војних осигураника за 2014. годину (у даљем тексту: Финансијски план Фонда) утврђују се приходи и примања и расходи и издаци Фонда за социјално осигурање војних осигураника за 2014. годину и његово извршавање.</t>
  </si>
  <si>
    <t>Финансијски план Фонда чине приходи и примања и расходи и издаци и то:</t>
  </si>
  <si>
    <t>3.11</t>
  </si>
  <si>
    <t>Осигурање возила</t>
  </si>
  <si>
    <t>Вода за пиће</t>
  </si>
  <si>
    <t>Зграде и грађевински објекти</t>
  </si>
  <si>
    <t>Капитално одржавање пословне зграде Фонда у ул. Крунска бр. 13 у Београду</t>
  </si>
  <si>
    <t>Намештај</t>
  </si>
  <si>
    <t>Уградна опрема (клима уређаји и др.)</t>
  </si>
  <si>
    <t>Распоред прихода и примања и расхода и издатака планираних Финансијским планом Фонда по економској класификацији и изворима финансирања даје се у Прилогу 1, који је саставни део Финансијског плана Фонда.</t>
  </si>
  <si>
    <t>Члан 8.</t>
  </si>
  <si>
    <t>Такси превоз</t>
  </si>
  <si>
    <t>Услуге за израду софтвера</t>
  </si>
  <si>
    <t>5.10</t>
  </si>
  <si>
    <t>Остали материјал за одржавање хигијене</t>
  </si>
  <si>
    <t>8.10</t>
  </si>
  <si>
    <t>На основу члана 10. став 1. тачка 5. Уредбе о надлежности, делокругу, организацији и начину пословања Фонда за социјално осигурање војних осигураника ("Службени гласник РС", бр. 102/11, 37/12 и 107/12), Управни одбор Фонда за социјално осигурање војних осигураника, на седници одржаној 14. октобра 2013. године, доноси</t>
  </si>
  <si>
    <t>Накнаде члановима управних, надзорних одбора и комисија</t>
  </si>
  <si>
    <t>Фармацеутске услуге и материјали - набавка за потребе ВЗУ</t>
  </si>
  <si>
    <t>Помагала и направе - набавка за потребе ВЗУ</t>
  </si>
  <si>
    <t>Помагала и направе - набавка по рецептима од стране в/о</t>
  </si>
  <si>
    <t>Фармацеутске услуге и материјали - набавка по рецептима од стране в/о</t>
  </si>
  <si>
    <t>Остала права исплаћена непосредно домаћинствима - за трајно решење стамбеног питања КВП без стана</t>
  </si>
  <si>
    <t>5.11</t>
  </si>
  <si>
    <t>7.7</t>
  </si>
  <si>
    <t>8.13</t>
  </si>
  <si>
    <t>1.3</t>
  </si>
  <si>
    <t>Укупно планиирани приходи и примања (класе 7 и 8):</t>
  </si>
  <si>
    <t>Пренета неутрошена средства из ранијих година</t>
  </si>
  <si>
    <t>-</t>
  </si>
  <si>
    <t>Укупна средства Фонда за социјално осигурање војних осигураника за финансирање расхода и издатака</t>
  </si>
  <si>
    <t>Укупни приходи и примања - класе 7 и 8</t>
  </si>
  <si>
    <t xml:space="preserve">За набавку административне опреме, стамбено збрињавање корисника војне пензије без стана, рад органа Фонда, Стручне службе и комисија Фонда. 
</t>
  </si>
  <si>
    <t>За накнаду путних трошкова код остваривања права из здравственог осигурања војних осигураника, погребне трошкове и посмртну помоћ и остала права која се исплаћују непосредно војним осигураницима, услуге рехабилитације и рекреације, услуге болница, поликлиника и амбуланти, фармацеутске услуге и материјал, медицинску опрему, услуге издавања помагала и направа, лечења у иностранству и остала права из здравственог осигурања која се исплаћују непосредно пружаоцима услуга.</t>
  </si>
  <si>
    <t xml:space="preserve">За накнаду дела трошкова за становање и за стамбено збрињавање корисника војне пензије без стана.  </t>
  </si>
  <si>
    <t>За плаћање обавеза које ће из 2013. бити пренете у 2014. годину, а које се тичу реализације одређеног броја транши – испорука лекова, медицинског и потрошног материјала и ортопедских помагала у 2014. години по уговорима закљученим са веледрогеријама у 2013. години и почетком 2014. године (поступци јавних набавки добара покренути су у октобру 2013. године).</t>
  </si>
  <si>
    <t>Укупно планиирани расходи и издаци (класе 4, 5 и 6):</t>
  </si>
  <si>
    <t>Укупни расходи и издаци - класе 4, 5 и 6</t>
  </si>
  <si>
    <t>22.10.2013. године</t>
  </si>
  <si>
    <t>Број: 8226-11</t>
  </si>
  <si>
    <t xml:space="preserve">                                          доц. др Вељко Тодоровић,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</si>
</sst>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7" fillId="0" borderId="2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10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left" vertical="center"/>
      <protection/>
    </xf>
    <xf numFmtId="0" fontId="7" fillId="0" borderId="11" xfId="57" applyFont="1" applyBorder="1" applyAlignment="1">
      <alignment horizontal="left" vertical="center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justify" vertical="center" wrapText="1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2" xfId="57" applyFont="1" applyBorder="1" applyAlignment="1">
      <alignment horizontal="left" vertical="center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justify" vertical="center" wrapText="1"/>
      <protection/>
    </xf>
    <xf numFmtId="0" fontId="2" fillId="0" borderId="12" xfId="57" applyFont="1" applyBorder="1" applyAlignment="1">
      <alignment horizontal="justify" vertical="center" wrapText="1"/>
      <protection/>
    </xf>
    <xf numFmtId="3" fontId="2" fillId="0" borderId="25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4" xfId="57" applyFont="1" applyBorder="1" applyAlignment="1">
      <alignment horizontal="left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justify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49" fontId="2" fillId="0" borderId="19" xfId="57" applyNumberFormat="1" applyFont="1" applyBorder="1" applyAlignment="1">
      <alignment horizontal="center" vertical="center" wrapText="1"/>
      <protection/>
    </xf>
    <xf numFmtId="49" fontId="2" fillId="0" borderId="20" xfId="57" applyNumberFormat="1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29" xfId="57" applyFont="1" applyBorder="1" applyAlignment="1">
      <alignment horizontal="left" vertical="center"/>
      <protection/>
    </xf>
    <xf numFmtId="3" fontId="2" fillId="0" borderId="31" xfId="0" applyNumberFormat="1" applyFont="1" applyBorder="1" applyAlignment="1">
      <alignment horizontal="right" vertical="center" wrapText="1"/>
    </xf>
    <xf numFmtId="49" fontId="2" fillId="0" borderId="28" xfId="57" applyNumberFormat="1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left" vertical="center" wrapText="1"/>
      <protection/>
    </xf>
    <xf numFmtId="3" fontId="2" fillId="0" borderId="26" xfId="0" applyNumberFormat="1" applyFont="1" applyBorder="1" applyAlignment="1">
      <alignment horizontal="right" vertical="center" wrapText="1"/>
    </xf>
    <xf numFmtId="49" fontId="2" fillId="0" borderId="17" xfId="57" applyNumberFormat="1" applyFont="1" applyBorder="1" applyAlignment="1">
      <alignment horizontal="center" vertical="center"/>
      <protection/>
    </xf>
    <xf numFmtId="49" fontId="2" fillId="0" borderId="2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justify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7" fillId="0" borderId="42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1" descr="GRB SRB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1" descr="GRB SRB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" name="Picture 1" descr="GRB SRB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7.140625" style="0" customWidth="1"/>
    <col min="2" max="2" width="12.00390625" style="4" customWidth="1"/>
    <col min="3" max="3" width="59.7109375" style="6" customWidth="1"/>
    <col min="4" max="4" width="20.00390625" style="6" customWidth="1"/>
    <col min="5" max="5" width="21.57421875" style="1" customWidth="1"/>
    <col min="6" max="6" width="17.57421875" style="1" customWidth="1"/>
    <col min="7" max="7" width="19.7109375" style="1" customWidth="1"/>
    <col min="8" max="8" width="17.421875" style="0" customWidth="1"/>
    <col min="9" max="9" width="22.28125" style="0" customWidth="1"/>
  </cols>
  <sheetData/>
  <sheetProtection/>
  <printOptions/>
  <pageMargins left="0.336220472440945" right="0.336220472440945" top="0.393700787401575" bottom="0.393700787401575" header="0.511811023622047" footer="0.511811023622047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F67" sqref="F66:F67"/>
    </sheetView>
  </sheetViews>
  <sheetFormatPr defaultColWidth="9.140625" defaultRowHeight="12.75"/>
  <cols>
    <col min="1" max="1" width="7.421875" style="0" customWidth="1"/>
    <col min="2" max="2" width="12.28125" style="4" customWidth="1"/>
    <col min="3" max="3" width="60.7109375" style="6" customWidth="1"/>
    <col min="4" max="4" width="20.8515625" style="6" customWidth="1"/>
    <col min="5" max="5" width="21.57421875" style="1" customWidth="1"/>
    <col min="6" max="6" width="17.57421875" style="1" customWidth="1"/>
    <col min="7" max="7" width="19.7109375" style="1" customWidth="1"/>
    <col min="8" max="8" width="19.421875" style="0" customWidth="1"/>
    <col min="9" max="9" width="16.8515625" style="0" customWidth="1"/>
  </cols>
  <sheetData/>
  <sheetProtection/>
  <printOptions/>
  <pageMargins left="0.2362204724409449" right="0.2362204724409449" top="0.3937007874015748" bottom="0.3937007874015748" header="0.5118110236220472" footer="0.5118110236220472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="90" zoomScaleNormal="90" zoomScalePageLayoutView="0" workbookViewId="0" topLeftCell="A154">
      <selection activeCell="C164" sqref="C164:D164"/>
    </sheetView>
  </sheetViews>
  <sheetFormatPr defaultColWidth="9.140625" defaultRowHeight="12.75"/>
  <cols>
    <col min="1" max="1" width="7.421875" style="0" customWidth="1"/>
    <col min="2" max="2" width="12.00390625" style="4" customWidth="1"/>
    <col min="3" max="3" width="61.28125" style="6" customWidth="1"/>
    <col min="4" max="4" width="18.00390625" style="6" customWidth="1"/>
    <col min="5" max="5" width="21.57421875" style="1" customWidth="1"/>
    <col min="6" max="6" width="17.57421875" style="1" customWidth="1"/>
    <col min="7" max="7" width="19.7109375" style="1" customWidth="1"/>
    <col min="8" max="8" width="13.140625" style="0" customWidth="1"/>
  </cols>
  <sheetData>
    <row r="1" spans="1:4" ht="82.5" customHeight="1">
      <c r="A1" s="158" t="s">
        <v>133</v>
      </c>
      <c r="B1" s="158"/>
      <c r="C1" s="158"/>
      <c r="D1" s="158"/>
    </row>
    <row r="2" spans="1:4" ht="37.5" customHeight="1">
      <c r="A2" s="154" t="s">
        <v>101</v>
      </c>
      <c r="B2" s="155"/>
      <c r="C2" s="155"/>
      <c r="D2" s="155"/>
    </row>
    <row r="3" spans="1:4" ht="36" customHeight="1">
      <c r="A3" s="156" t="s">
        <v>113</v>
      </c>
      <c r="B3" s="157"/>
      <c r="C3" s="157"/>
      <c r="D3" s="157"/>
    </row>
    <row r="4" spans="1:4" ht="33" customHeight="1">
      <c r="A4" s="161" t="s">
        <v>20</v>
      </c>
      <c r="B4" s="162"/>
      <c r="C4" s="162"/>
      <c r="D4" s="162"/>
    </row>
    <row r="5" spans="1:4" ht="15" customHeight="1">
      <c r="A5" s="59"/>
      <c r="B5" s="60"/>
      <c r="C5" s="60"/>
      <c r="D5" s="60"/>
    </row>
    <row r="6" spans="1:4" ht="51" customHeight="1">
      <c r="A6" s="142" t="s">
        <v>117</v>
      </c>
      <c r="B6" s="141"/>
      <c r="C6" s="141"/>
      <c r="D6" s="141"/>
    </row>
    <row r="7" spans="1:4" ht="35.25" customHeight="1">
      <c r="A7" s="145" t="s">
        <v>86</v>
      </c>
      <c r="B7" s="146"/>
      <c r="C7" s="146"/>
      <c r="D7" s="146"/>
    </row>
    <row r="8" spans="1:4" ht="24.75" customHeight="1">
      <c r="A8" s="142" t="s">
        <v>118</v>
      </c>
      <c r="B8" s="143"/>
      <c r="C8" s="143"/>
      <c r="D8" s="143"/>
    </row>
    <row r="9" spans="1:4" ht="27.75" customHeight="1">
      <c r="A9" s="163" t="s">
        <v>21</v>
      </c>
      <c r="B9" s="164"/>
      <c r="C9" s="164"/>
      <c r="D9" s="164"/>
    </row>
    <row r="10" spans="1:4" ht="18" customHeight="1" thickBot="1">
      <c r="A10" s="9"/>
      <c r="B10" s="13"/>
      <c r="C10" s="13"/>
      <c r="D10" s="13"/>
    </row>
    <row r="11" spans="1:4" ht="57" customHeight="1">
      <c r="A11" s="25" t="s">
        <v>7</v>
      </c>
      <c r="B11" s="22" t="s">
        <v>8</v>
      </c>
      <c r="C11" s="22" t="s">
        <v>28</v>
      </c>
      <c r="D11" s="26" t="s">
        <v>27</v>
      </c>
    </row>
    <row r="12" spans="1:4" ht="15.75" customHeight="1" thickBot="1">
      <c r="A12" s="27">
        <v>1</v>
      </c>
      <c r="B12" s="11">
        <v>2</v>
      </c>
      <c r="C12" s="12">
        <v>3</v>
      </c>
      <c r="D12" s="28">
        <v>4</v>
      </c>
    </row>
    <row r="13" spans="1:4" ht="28.5" customHeight="1">
      <c r="A13" s="32">
        <v>1</v>
      </c>
      <c r="B13" s="22">
        <v>700000</v>
      </c>
      <c r="C13" s="24" t="s">
        <v>99</v>
      </c>
      <c r="D13" s="54">
        <f>SUM(D14:D22)</f>
        <v>5904195</v>
      </c>
    </row>
    <row r="14" spans="1:4" ht="34.5" customHeight="1">
      <c r="A14" s="33">
        <v>1.1</v>
      </c>
      <c r="B14" s="18">
        <v>721122</v>
      </c>
      <c r="C14" s="36" t="s">
        <v>29</v>
      </c>
      <c r="D14" s="46">
        <v>1161944</v>
      </c>
    </row>
    <row r="15" spans="1:4" ht="34.5" customHeight="1">
      <c r="A15" s="31">
        <v>1.2</v>
      </c>
      <c r="B15" s="11">
        <v>721226</v>
      </c>
      <c r="C15" s="114" t="s">
        <v>30</v>
      </c>
      <c r="D15" s="55">
        <v>1161944</v>
      </c>
    </row>
    <row r="16" spans="1:4" ht="21.75" customHeight="1">
      <c r="A16" s="113" t="s">
        <v>143</v>
      </c>
      <c r="B16" s="11">
        <v>7423611</v>
      </c>
      <c r="C16" s="10" t="s">
        <v>97</v>
      </c>
      <c r="D16" s="55">
        <v>200</v>
      </c>
    </row>
    <row r="17" spans="1:4" ht="33.75" customHeight="1">
      <c r="A17" s="31">
        <v>1.4</v>
      </c>
      <c r="B17" s="11">
        <v>7423612</v>
      </c>
      <c r="C17" s="10" t="s">
        <v>98</v>
      </c>
      <c r="D17" s="55">
        <v>16956</v>
      </c>
    </row>
    <row r="18" spans="1:4" ht="21.75" customHeight="1">
      <c r="A18" s="31">
        <v>1.5</v>
      </c>
      <c r="B18" s="11">
        <v>743461</v>
      </c>
      <c r="C18" s="10" t="s">
        <v>31</v>
      </c>
      <c r="D18" s="55">
        <v>4212</v>
      </c>
    </row>
    <row r="19" spans="1:4" ht="21.75" customHeight="1">
      <c r="A19" s="34">
        <v>1.6</v>
      </c>
      <c r="B19" s="21">
        <v>745122</v>
      </c>
      <c r="C19" s="37" t="s">
        <v>10</v>
      </c>
      <c r="D19" s="47">
        <v>6010</v>
      </c>
    </row>
    <row r="20" spans="1:4" ht="21.75" customHeight="1">
      <c r="A20" s="31">
        <v>1.7</v>
      </c>
      <c r="B20" s="11">
        <v>745161</v>
      </c>
      <c r="C20" s="10" t="s">
        <v>17</v>
      </c>
      <c r="D20" s="55">
        <v>3190</v>
      </c>
    </row>
    <row r="21" spans="1:4" ht="21.75" customHeight="1">
      <c r="A21" s="44">
        <v>1.8</v>
      </c>
      <c r="B21" s="5">
        <v>781111</v>
      </c>
      <c r="C21" s="105" t="s">
        <v>32</v>
      </c>
      <c r="D21" s="50">
        <v>511739</v>
      </c>
    </row>
    <row r="22" spans="1:4" ht="34.5" customHeight="1" thickBot="1">
      <c r="A22" s="29">
        <v>1.9</v>
      </c>
      <c r="B22" s="19">
        <v>781318</v>
      </c>
      <c r="C22" s="20" t="s">
        <v>33</v>
      </c>
      <c r="D22" s="49">
        <v>3038000</v>
      </c>
    </row>
    <row r="23" spans="1:4" ht="30" customHeight="1">
      <c r="A23" s="32">
        <v>2</v>
      </c>
      <c r="B23" s="22">
        <v>800000</v>
      </c>
      <c r="C23" s="23" t="s">
        <v>100</v>
      </c>
      <c r="D23" s="48">
        <f>SUM(D24)</f>
        <v>23822</v>
      </c>
    </row>
    <row r="24" spans="1:4" ht="21" customHeight="1" thickBot="1">
      <c r="A24" s="29">
        <v>2.1</v>
      </c>
      <c r="B24" s="19">
        <v>811124</v>
      </c>
      <c r="C24" s="20" t="s">
        <v>34</v>
      </c>
      <c r="D24" s="49">
        <f>11882+11940</f>
        <v>23822</v>
      </c>
    </row>
    <row r="25" spans="1:5" ht="33.75" customHeight="1" thickBot="1">
      <c r="A25" s="35"/>
      <c r="B25" s="138" t="s">
        <v>144</v>
      </c>
      <c r="C25" s="139"/>
      <c r="D25" s="51">
        <f>D13+D23</f>
        <v>5928017</v>
      </c>
      <c r="E25" s="3"/>
    </row>
    <row r="26" spans="1:5" ht="31.5" customHeight="1" thickBot="1">
      <c r="A26" s="62"/>
      <c r="B26" s="61"/>
      <c r="C26" s="63"/>
      <c r="D26" s="64"/>
      <c r="E26" s="3"/>
    </row>
    <row r="27" spans="1:5" ht="45" customHeight="1">
      <c r="A27" s="132"/>
      <c r="B27" s="133"/>
      <c r="C27" s="22" t="s">
        <v>28</v>
      </c>
      <c r="D27" s="26" t="s">
        <v>27</v>
      </c>
      <c r="E27" s="3"/>
    </row>
    <row r="28" spans="1:5" ht="21" customHeight="1">
      <c r="A28" s="134" t="s">
        <v>146</v>
      </c>
      <c r="B28" s="135"/>
      <c r="C28" s="127" t="s">
        <v>145</v>
      </c>
      <c r="D28" s="71">
        <v>2981109</v>
      </c>
      <c r="E28" s="3"/>
    </row>
    <row r="29" spans="1:5" ht="34.5" customHeight="1" thickBot="1">
      <c r="A29" s="136" t="s">
        <v>146</v>
      </c>
      <c r="B29" s="137"/>
      <c r="C29" s="128" t="s">
        <v>147</v>
      </c>
      <c r="D29" s="51">
        <f>D25+D28</f>
        <v>8909126</v>
      </c>
      <c r="E29" s="3"/>
    </row>
    <row r="30" spans="1:5" ht="40.5" customHeight="1">
      <c r="A30" s="159" t="s">
        <v>22</v>
      </c>
      <c r="B30" s="160"/>
      <c r="C30" s="160"/>
      <c r="D30" s="160"/>
      <c r="E30" s="3"/>
    </row>
    <row r="31" spans="1:7" s="8" customFormat="1" ht="21" customHeight="1" thickBot="1">
      <c r="A31" s="14"/>
      <c r="B31" s="9"/>
      <c r="C31" s="15"/>
      <c r="D31" s="16"/>
      <c r="E31" s="2"/>
      <c r="F31" s="2"/>
      <c r="G31" s="2"/>
    </row>
    <row r="32" spans="1:4" ht="50.25" customHeight="1">
      <c r="A32" s="25" t="s">
        <v>7</v>
      </c>
      <c r="B32" s="22" t="s">
        <v>9</v>
      </c>
      <c r="C32" s="22" t="s">
        <v>28</v>
      </c>
      <c r="D32" s="26" t="s">
        <v>27</v>
      </c>
    </row>
    <row r="33" spans="1:4" ht="18" customHeight="1">
      <c r="A33" s="27">
        <v>1</v>
      </c>
      <c r="B33" s="11">
        <v>2</v>
      </c>
      <c r="C33" s="12">
        <v>3</v>
      </c>
      <c r="D33" s="28">
        <v>4</v>
      </c>
    </row>
    <row r="34" spans="1:4" ht="24.75" customHeight="1">
      <c r="A34" s="30">
        <v>1</v>
      </c>
      <c r="B34" s="17">
        <v>414000</v>
      </c>
      <c r="C34" s="69" t="s">
        <v>4</v>
      </c>
      <c r="D34" s="45">
        <f>SUM(D35)</f>
        <v>250</v>
      </c>
    </row>
    <row r="35" spans="1:4" ht="21.75" customHeight="1" thickBot="1">
      <c r="A35" s="29">
        <v>1.1</v>
      </c>
      <c r="B35" s="19">
        <v>414419</v>
      </c>
      <c r="C35" s="70" t="s">
        <v>35</v>
      </c>
      <c r="D35" s="58">
        <v>250</v>
      </c>
    </row>
    <row r="36" spans="1:4" ht="25.5" customHeight="1">
      <c r="A36" s="72">
        <v>2</v>
      </c>
      <c r="B36" s="73">
        <v>416000</v>
      </c>
      <c r="C36" s="83" t="s">
        <v>5</v>
      </c>
      <c r="D36" s="45">
        <f>SUM(D37:D37)</f>
        <v>390</v>
      </c>
    </row>
    <row r="37" spans="1:4" ht="21.75" customHeight="1" thickBot="1">
      <c r="A37" s="80">
        <v>2.1</v>
      </c>
      <c r="B37" s="81">
        <v>416112</v>
      </c>
      <c r="C37" s="82" t="s">
        <v>36</v>
      </c>
      <c r="D37" s="52">
        <v>390</v>
      </c>
    </row>
    <row r="38" spans="1:4" ht="25.5" customHeight="1">
      <c r="A38" s="72">
        <v>3</v>
      </c>
      <c r="B38" s="73">
        <v>421000</v>
      </c>
      <c r="C38" s="83" t="s">
        <v>0</v>
      </c>
      <c r="D38" s="56">
        <f>SUM(D39:D49)</f>
        <v>12923</v>
      </c>
    </row>
    <row r="39" spans="1:4" ht="21.75" customHeight="1">
      <c r="A39" s="74">
        <v>3.1</v>
      </c>
      <c r="B39" s="75">
        <v>421111</v>
      </c>
      <c r="C39" s="79" t="s">
        <v>37</v>
      </c>
      <c r="D39" s="55">
        <f>10332+571-30</f>
        <v>10873</v>
      </c>
    </row>
    <row r="40" spans="1:4" ht="21.75" customHeight="1">
      <c r="A40" s="74">
        <v>3.2</v>
      </c>
      <c r="B40" s="75">
        <v>421121</v>
      </c>
      <c r="C40" s="79" t="s">
        <v>38</v>
      </c>
      <c r="D40" s="55">
        <v>300</v>
      </c>
    </row>
    <row r="41" spans="1:4" ht="21.75" customHeight="1">
      <c r="A41" s="74">
        <v>3.3</v>
      </c>
      <c r="B41" s="75">
        <v>421211</v>
      </c>
      <c r="C41" s="79" t="s">
        <v>39</v>
      </c>
      <c r="D41" s="55">
        <v>40</v>
      </c>
    </row>
    <row r="42" spans="1:4" ht="21.75" customHeight="1">
      <c r="A42" s="74">
        <v>3.4</v>
      </c>
      <c r="B42" s="75">
        <v>421225</v>
      </c>
      <c r="C42" s="79" t="s">
        <v>40</v>
      </c>
      <c r="D42" s="55">
        <v>500</v>
      </c>
    </row>
    <row r="43" spans="1:4" ht="21.75" customHeight="1">
      <c r="A43" s="74">
        <v>3.5</v>
      </c>
      <c r="B43" s="75">
        <v>421311</v>
      </c>
      <c r="C43" s="79" t="s">
        <v>41</v>
      </c>
      <c r="D43" s="55">
        <v>140</v>
      </c>
    </row>
    <row r="44" spans="1:4" ht="21.75" customHeight="1">
      <c r="A44" s="74">
        <v>3.6</v>
      </c>
      <c r="B44" s="75">
        <v>421414</v>
      </c>
      <c r="C44" s="79" t="s">
        <v>42</v>
      </c>
      <c r="D44" s="55">
        <v>480</v>
      </c>
    </row>
    <row r="45" spans="1:4" ht="21.75" customHeight="1">
      <c r="A45" s="74">
        <v>3.7</v>
      </c>
      <c r="B45" s="75">
        <v>421419</v>
      </c>
      <c r="C45" s="79" t="s">
        <v>108</v>
      </c>
      <c r="D45" s="55">
        <v>50</v>
      </c>
    </row>
    <row r="46" spans="1:4" ht="21.75" customHeight="1">
      <c r="A46" s="74">
        <v>3.8</v>
      </c>
      <c r="B46" s="75">
        <v>421421</v>
      </c>
      <c r="C46" s="79" t="s">
        <v>43</v>
      </c>
      <c r="D46" s="55">
        <v>110</v>
      </c>
    </row>
    <row r="47" spans="1:4" ht="21.75" customHeight="1">
      <c r="A47" s="74">
        <v>3.9</v>
      </c>
      <c r="B47" s="75">
        <v>421422</v>
      </c>
      <c r="C47" s="79" t="s">
        <v>44</v>
      </c>
      <c r="D47" s="55">
        <v>150</v>
      </c>
    </row>
    <row r="48" spans="1:4" ht="21.75" customHeight="1">
      <c r="A48" s="120" t="s">
        <v>109</v>
      </c>
      <c r="B48" s="98">
        <v>421512</v>
      </c>
      <c r="C48" s="118" t="s">
        <v>120</v>
      </c>
      <c r="D48" s="119">
        <v>130</v>
      </c>
    </row>
    <row r="49" spans="1:4" ht="21.75" customHeight="1" thickBot="1">
      <c r="A49" s="115" t="s">
        <v>119</v>
      </c>
      <c r="B49" s="81">
        <v>421919</v>
      </c>
      <c r="C49" s="82" t="s">
        <v>45</v>
      </c>
      <c r="D49" s="49">
        <v>150</v>
      </c>
    </row>
    <row r="50" spans="1:5" ht="25.5" customHeight="1">
      <c r="A50" s="84">
        <v>4</v>
      </c>
      <c r="B50" s="85">
        <v>422000</v>
      </c>
      <c r="C50" s="109" t="s">
        <v>11</v>
      </c>
      <c r="D50" s="48">
        <f>SUM(D51:D54)</f>
        <v>1256</v>
      </c>
      <c r="E50" s="7"/>
    </row>
    <row r="51" spans="1:5" ht="21.75" customHeight="1">
      <c r="A51" s="74">
        <v>4.1</v>
      </c>
      <c r="B51" s="75">
        <v>422111</v>
      </c>
      <c r="C51" s="79" t="s">
        <v>46</v>
      </c>
      <c r="D51" s="55">
        <v>791</v>
      </c>
      <c r="E51" s="7"/>
    </row>
    <row r="52" spans="1:5" ht="21.75" customHeight="1">
      <c r="A52" s="74">
        <v>4.2</v>
      </c>
      <c r="B52" s="75">
        <v>422121</v>
      </c>
      <c r="C52" s="79" t="s">
        <v>47</v>
      </c>
      <c r="D52" s="47">
        <f>353-15</f>
        <v>338</v>
      </c>
      <c r="E52" s="7"/>
    </row>
    <row r="53" spans="1:5" ht="21.75" customHeight="1">
      <c r="A53" s="74">
        <v>4.3</v>
      </c>
      <c r="B53" s="75">
        <v>422131</v>
      </c>
      <c r="C53" s="93" t="s">
        <v>48</v>
      </c>
      <c r="D53" s="55">
        <v>112</v>
      </c>
      <c r="E53" s="7"/>
    </row>
    <row r="54" spans="1:5" ht="21.75" customHeight="1" thickBot="1">
      <c r="A54" s="121">
        <v>4.4</v>
      </c>
      <c r="B54" s="122">
        <v>422192</v>
      </c>
      <c r="C54" s="123" t="s">
        <v>128</v>
      </c>
      <c r="D54" s="124">
        <v>15</v>
      </c>
      <c r="E54" s="7"/>
    </row>
    <row r="55" spans="1:5" ht="25.5" customHeight="1">
      <c r="A55" s="84">
        <v>5</v>
      </c>
      <c r="B55" s="85">
        <v>423000</v>
      </c>
      <c r="C55" s="111" t="s">
        <v>12</v>
      </c>
      <c r="D55" s="48">
        <f>SUM(D56:D66)</f>
        <v>25373</v>
      </c>
      <c r="E55" s="7"/>
    </row>
    <row r="56" spans="1:5" ht="21" customHeight="1">
      <c r="A56" s="86">
        <v>5.1</v>
      </c>
      <c r="B56" s="87">
        <v>423211</v>
      </c>
      <c r="C56" s="89" t="s">
        <v>129</v>
      </c>
      <c r="D56" s="46">
        <v>180</v>
      </c>
      <c r="E56" s="7"/>
    </row>
    <row r="57" spans="1:5" ht="21.75" customHeight="1">
      <c r="A57" s="86">
        <v>5.2</v>
      </c>
      <c r="B57" s="87">
        <v>423221</v>
      </c>
      <c r="C57" s="89" t="s">
        <v>49</v>
      </c>
      <c r="D57" s="55">
        <v>300</v>
      </c>
      <c r="E57" s="7"/>
    </row>
    <row r="58" spans="1:5" ht="21.75" customHeight="1">
      <c r="A58" s="74">
        <v>5.3</v>
      </c>
      <c r="B58" s="75">
        <v>423311</v>
      </c>
      <c r="C58" s="100" t="s">
        <v>6</v>
      </c>
      <c r="D58" s="55">
        <v>560</v>
      </c>
      <c r="E58" s="7"/>
    </row>
    <row r="59" spans="1:5" ht="21.75" customHeight="1">
      <c r="A59" s="74">
        <v>5.4</v>
      </c>
      <c r="B59" s="75">
        <v>423321</v>
      </c>
      <c r="C59" s="100" t="s">
        <v>50</v>
      </c>
      <c r="D59" s="55">
        <v>655</v>
      </c>
      <c r="E59" s="7"/>
    </row>
    <row r="60" spans="1:5" ht="21.75" customHeight="1">
      <c r="A60" s="74">
        <v>5.5</v>
      </c>
      <c r="B60" s="75">
        <v>423413</v>
      </c>
      <c r="C60" s="100" t="s">
        <v>51</v>
      </c>
      <c r="D60" s="55">
        <v>296</v>
      </c>
      <c r="E60" s="7"/>
    </row>
    <row r="61" spans="1:5" ht="21.75" customHeight="1">
      <c r="A61" s="86">
        <v>5.6</v>
      </c>
      <c r="B61" s="87">
        <v>423432</v>
      </c>
      <c r="C61" s="89" t="s">
        <v>52</v>
      </c>
      <c r="D61" s="46">
        <v>758</v>
      </c>
      <c r="E61" s="7"/>
    </row>
    <row r="62" spans="1:5" ht="21.75" customHeight="1">
      <c r="A62" s="86">
        <v>5.7</v>
      </c>
      <c r="B62" s="87">
        <v>423591</v>
      </c>
      <c r="C62" s="89" t="s">
        <v>134</v>
      </c>
      <c r="D62" s="46">
        <f>8096+10080</f>
        <v>18176</v>
      </c>
      <c r="E62" s="7"/>
    </row>
    <row r="63" spans="1:4" ht="21.75" customHeight="1">
      <c r="A63" s="86">
        <v>5.8</v>
      </c>
      <c r="B63" s="87">
        <v>423599</v>
      </c>
      <c r="C63" s="89" t="s">
        <v>53</v>
      </c>
      <c r="D63" s="55">
        <v>840</v>
      </c>
    </row>
    <row r="64" spans="1:4" ht="21.75" customHeight="1">
      <c r="A64" s="86">
        <v>5.9</v>
      </c>
      <c r="B64" s="87">
        <v>423711</v>
      </c>
      <c r="C64" s="89" t="s">
        <v>1</v>
      </c>
      <c r="D64" s="55">
        <v>390</v>
      </c>
    </row>
    <row r="65" spans="1:4" ht="21.75" customHeight="1">
      <c r="A65" s="126" t="s">
        <v>130</v>
      </c>
      <c r="B65" s="87">
        <v>423712</v>
      </c>
      <c r="C65" s="89" t="s">
        <v>54</v>
      </c>
      <c r="D65" s="55">
        <v>96</v>
      </c>
    </row>
    <row r="66" spans="1:5" ht="21.75" customHeight="1" thickBot="1">
      <c r="A66" s="115" t="s">
        <v>140</v>
      </c>
      <c r="B66" s="81">
        <v>423911</v>
      </c>
      <c r="C66" s="101" t="s">
        <v>16</v>
      </c>
      <c r="D66" s="49">
        <v>3122</v>
      </c>
      <c r="E66" s="2"/>
    </row>
    <row r="67" spans="1:5" ht="25.5" customHeight="1">
      <c r="A67" s="72">
        <v>6</v>
      </c>
      <c r="B67" s="73">
        <v>425000</v>
      </c>
      <c r="C67" s="95" t="s">
        <v>13</v>
      </c>
      <c r="D67" s="71">
        <f>SUM(D68:D72)</f>
        <v>4660</v>
      </c>
      <c r="E67" s="2"/>
    </row>
    <row r="68" spans="1:5" ht="33" customHeight="1">
      <c r="A68" s="88">
        <v>6.1</v>
      </c>
      <c r="B68" s="87">
        <v>425119</v>
      </c>
      <c r="C68" s="89" t="s">
        <v>56</v>
      </c>
      <c r="D68" s="55">
        <v>3600</v>
      </c>
      <c r="E68" s="2"/>
    </row>
    <row r="69" spans="1:5" ht="21.75" customHeight="1">
      <c r="A69" s="88">
        <v>6.2</v>
      </c>
      <c r="B69" s="87">
        <v>425219</v>
      </c>
      <c r="C69" s="89" t="s">
        <v>110</v>
      </c>
      <c r="D69" s="46">
        <v>60</v>
      </c>
      <c r="E69" s="2"/>
    </row>
    <row r="70" spans="1:5" ht="21.75" customHeight="1">
      <c r="A70" s="88">
        <v>6.3</v>
      </c>
      <c r="B70" s="87">
        <v>425222</v>
      </c>
      <c r="C70" s="90" t="s">
        <v>57</v>
      </c>
      <c r="D70" s="46">
        <v>500</v>
      </c>
      <c r="E70" s="2"/>
    </row>
    <row r="71" spans="1:5" ht="21.75" customHeight="1">
      <c r="A71" s="88">
        <v>6.4</v>
      </c>
      <c r="B71" s="87">
        <v>425226</v>
      </c>
      <c r="C71" s="90" t="s">
        <v>58</v>
      </c>
      <c r="D71" s="46">
        <v>100</v>
      </c>
      <c r="E71" s="2"/>
    </row>
    <row r="72" spans="1:5" ht="21.75" customHeight="1" thickBot="1">
      <c r="A72" s="91">
        <v>6.5</v>
      </c>
      <c r="B72" s="81">
        <v>425227</v>
      </c>
      <c r="C72" s="82" t="s">
        <v>59</v>
      </c>
      <c r="D72" s="49">
        <v>400</v>
      </c>
      <c r="E72" s="2"/>
    </row>
    <row r="73" spans="1:5" ht="25.5" customHeight="1">
      <c r="A73" s="92">
        <v>7</v>
      </c>
      <c r="B73" s="73">
        <v>426000</v>
      </c>
      <c r="C73" s="83" t="s">
        <v>18</v>
      </c>
      <c r="D73" s="56">
        <f>SUM(D74:D81)</f>
        <v>5317</v>
      </c>
      <c r="E73" s="2"/>
    </row>
    <row r="74" spans="1:5" ht="21.75" customHeight="1">
      <c r="A74" s="88">
        <v>7.1</v>
      </c>
      <c r="B74" s="75">
        <v>426111</v>
      </c>
      <c r="C74" s="93" t="s">
        <v>60</v>
      </c>
      <c r="D74" s="46">
        <v>2450</v>
      </c>
      <c r="E74" s="2"/>
    </row>
    <row r="75" spans="1:5" ht="21.75" customHeight="1">
      <c r="A75" s="88">
        <v>7.2</v>
      </c>
      <c r="B75" s="75">
        <v>426311</v>
      </c>
      <c r="C75" s="93" t="s">
        <v>61</v>
      </c>
      <c r="D75" s="46">
        <v>480</v>
      </c>
      <c r="E75" s="2"/>
    </row>
    <row r="76" spans="1:5" ht="21.75" customHeight="1">
      <c r="A76" s="88">
        <v>7.3</v>
      </c>
      <c r="B76" s="75">
        <v>426411</v>
      </c>
      <c r="C76" s="93" t="s">
        <v>111</v>
      </c>
      <c r="D76" s="46">
        <v>457</v>
      </c>
      <c r="E76" s="2"/>
    </row>
    <row r="77" spans="1:4" ht="21.75" customHeight="1">
      <c r="A77" s="88">
        <v>7.4</v>
      </c>
      <c r="B77" s="75">
        <v>426819</v>
      </c>
      <c r="C77" s="93" t="s">
        <v>131</v>
      </c>
      <c r="D77" s="55">
        <v>480</v>
      </c>
    </row>
    <row r="78" spans="1:4" ht="21.75" customHeight="1">
      <c r="A78" s="88">
        <v>7.5</v>
      </c>
      <c r="B78" s="75">
        <v>426822</v>
      </c>
      <c r="C78" s="93" t="s">
        <v>121</v>
      </c>
      <c r="D78" s="55">
        <v>130</v>
      </c>
    </row>
    <row r="79" spans="1:4" ht="21.75" customHeight="1">
      <c r="A79" s="88">
        <v>7.6</v>
      </c>
      <c r="B79" s="75">
        <v>426911</v>
      </c>
      <c r="C79" s="93" t="s">
        <v>62</v>
      </c>
      <c r="D79" s="55">
        <v>480</v>
      </c>
    </row>
    <row r="80" spans="1:4" ht="21.75" customHeight="1">
      <c r="A80" s="116" t="s">
        <v>141</v>
      </c>
      <c r="B80" s="75">
        <v>426913</v>
      </c>
      <c r="C80" s="93" t="s">
        <v>63</v>
      </c>
      <c r="D80" s="55">
        <v>480</v>
      </c>
    </row>
    <row r="81" spans="1:4" ht="21.75" customHeight="1" thickBot="1">
      <c r="A81" s="91">
        <v>7.8</v>
      </c>
      <c r="B81" s="81">
        <v>426919</v>
      </c>
      <c r="C81" s="94" t="s">
        <v>64</v>
      </c>
      <c r="D81" s="49">
        <v>360</v>
      </c>
    </row>
    <row r="82" spans="1:4" ht="34.5" customHeight="1">
      <c r="A82" s="110">
        <v>8</v>
      </c>
      <c r="B82" s="85">
        <v>471000</v>
      </c>
      <c r="C82" s="111" t="s">
        <v>65</v>
      </c>
      <c r="D82" s="48">
        <f>SUM(D83:D100)</f>
        <v>7235478</v>
      </c>
    </row>
    <row r="83" spans="1:4" ht="21.75" customHeight="1">
      <c r="A83" s="96">
        <v>8.1</v>
      </c>
      <c r="B83" s="75">
        <v>471191</v>
      </c>
      <c r="C83" s="100" t="s">
        <v>66</v>
      </c>
      <c r="D83" s="46">
        <v>174538</v>
      </c>
    </row>
    <row r="84" spans="1:4" ht="33.75" customHeight="1">
      <c r="A84" s="96">
        <v>8.2</v>
      </c>
      <c r="B84" s="75">
        <v>471192</v>
      </c>
      <c r="C84" s="100" t="s">
        <v>67</v>
      </c>
      <c r="D84" s="46">
        <f>1932+1076</f>
        <v>3008</v>
      </c>
    </row>
    <row r="85" spans="1:4" ht="21.75" customHeight="1">
      <c r="A85" s="96">
        <v>8.3</v>
      </c>
      <c r="B85" s="75">
        <v>471193</v>
      </c>
      <c r="C85" s="93" t="s">
        <v>68</v>
      </c>
      <c r="D85" s="55">
        <v>8000</v>
      </c>
    </row>
    <row r="86" spans="1:4" ht="21.75" customHeight="1">
      <c r="A86" s="96">
        <v>8.4</v>
      </c>
      <c r="B86" s="75">
        <v>47119301</v>
      </c>
      <c r="C86" s="93" t="s">
        <v>69</v>
      </c>
      <c r="D86" s="55">
        <v>68880</v>
      </c>
    </row>
    <row r="87" spans="1:4" ht="21.75" customHeight="1">
      <c r="A87" s="97">
        <v>8.5</v>
      </c>
      <c r="B87" s="98">
        <v>471195</v>
      </c>
      <c r="C87" s="99" t="s">
        <v>70</v>
      </c>
      <c r="D87" s="46">
        <v>31200</v>
      </c>
    </row>
    <row r="88" spans="1:4" ht="33" customHeight="1">
      <c r="A88" s="96">
        <v>8.6</v>
      </c>
      <c r="B88" s="75">
        <v>471199</v>
      </c>
      <c r="C88" s="100" t="s">
        <v>71</v>
      </c>
      <c r="D88" s="55">
        <v>15600</v>
      </c>
    </row>
    <row r="89" spans="1:4" ht="33" customHeight="1">
      <c r="A89" s="96">
        <v>8.7</v>
      </c>
      <c r="B89" s="75">
        <v>47119901</v>
      </c>
      <c r="C89" s="100" t="s">
        <v>72</v>
      </c>
      <c r="D89" s="55">
        <v>2304</v>
      </c>
    </row>
    <row r="90" spans="1:4" ht="33" customHeight="1">
      <c r="A90" s="96">
        <v>8.8</v>
      </c>
      <c r="B90" s="75">
        <v>47119902</v>
      </c>
      <c r="C90" s="100" t="s">
        <v>139</v>
      </c>
      <c r="D90" s="55">
        <f>211512-11882</f>
        <v>199630</v>
      </c>
    </row>
    <row r="91" spans="1:4" ht="21.75" customHeight="1">
      <c r="A91" s="96">
        <v>8.9</v>
      </c>
      <c r="B91" s="75">
        <v>471211</v>
      </c>
      <c r="C91" s="93" t="s">
        <v>73</v>
      </c>
      <c r="D91" s="55">
        <v>570000</v>
      </c>
    </row>
    <row r="92" spans="1:4" ht="21.75" customHeight="1">
      <c r="A92" s="125" t="s">
        <v>132</v>
      </c>
      <c r="B92" s="75">
        <v>471213</v>
      </c>
      <c r="C92" s="93" t="s">
        <v>135</v>
      </c>
      <c r="D92" s="55">
        <f>3110949+1987874</f>
        <v>5098823</v>
      </c>
    </row>
    <row r="93" spans="1:4" ht="27.75" customHeight="1">
      <c r="A93" s="96">
        <v>8.11</v>
      </c>
      <c r="B93" s="75">
        <v>47121301</v>
      </c>
      <c r="C93" s="93" t="s">
        <v>138</v>
      </c>
      <c r="D93" s="55">
        <v>509000</v>
      </c>
    </row>
    <row r="94" spans="1:4" ht="21.75" customHeight="1">
      <c r="A94" s="96">
        <v>8.12</v>
      </c>
      <c r="B94" s="75">
        <v>471216</v>
      </c>
      <c r="C94" s="93" t="s">
        <v>136</v>
      </c>
      <c r="D94" s="55">
        <v>280939</v>
      </c>
    </row>
    <row r="95" spans="1:4" ht="21.75" customHeight="1">
      <c r="A95" s="125" t="s">
        <v>142</v>
      </c>
      <c r="B95" s="75">
        <v>47121601</v>
      </c>
      <c r="C95" s="93" t="s">
        <v>137</v>
      </c>
      <c r="D95" s="46">
        <f>160000-9000</f>
        <v>151000</v>
      </c>
    </row>
    <row r="96" spans="1:4" ht="21.75" customHeight="1">
      <c r="A96" s="96">
        <v>8.14</v>
      </c>
      <c r="B96" s="75">
        <v>471217</v>
      </c>
      <c r="C96" s="93" t="s">
        <v>74</v>
      </c>
      <c r="D96" s="46">
        <v>17280</v>
      </c>
    </row>
    <row r="97" spans="1:4" ht="21.75" customHeight="1">
      <c r="A97" s="96">
        <v>8.15</v>
      </c>
      <c r="B97" s="75">
        <v>471221</v>
      </c>
      <c r="C97" s="93" t="s">
        <v>55</v>
      </c>
      <c r="D97" s="53">
        <v>62480</v>
      </c>
    </row>
    <row r="98" spans="1:4" ht="21.75" customHeight="1">
      <c r="A98" s="96">
        <v>8.16</v>
      </c>
      <c r="B98" s="75">
        <v>471223</v>
      </c>
      <c r="C98" s="100" t="s">
        <v>75</v>
      </c>
      <c r="D98" s="53">
        <v>7096</v>
      </c>
    </row>
    <row r="99" spans="1:4" ht="21.75" customHeight="1">
      <c r="A99" s="96">
        <v>8.17</v>
      </c>
      <c r="B99" s="75">
        <v>471224</v>
      </c>
      <c r="C99" s="100" t="s">
        <v>76</v>
      </c>
      <c r="D99" s="65">
        <v>35040</v>
      </c>
    </row>
    <row r="100" spans="1:4" ht="33.75" customHeight="1" thickBot="1">
      <c r="A100" s="91">
        <v>8.18</v>
      </c>
      <c r="B100" s="81">
        <v>471299</v>
      </c>
      <c r="C100" s="101" t="s">
        <v>77</v>
      </c>
      <c r="D100" s="52">
        <v>660</v>
      </c>
    </row>
    <row r="101" spans="1:4" ht="25.5" customHeight="1">
      <c r="A101" s="92">
        <v>9</v>
      </c>
      <c r="B101" s="73">
        <v>472000</v>
      </c>
      <c r="C101" s="95" t="s">
        <v>78</v>
      </c>
      <c r="D101" s="54">
        <f>SUM(D102)</f>
        <v>267208</v>
      </c>
    </row>
    <row r="102" spans="1:4" ht="21.75" customHeight="1" thickBot="1">
      <c r="A102" s="91">
        <v>9.1</v>
      </c>
      <c r="B102" s="81">
        <v>472811</v>
      </c>
      <c r="C102" s="94" t="s">
        <v>14</v>
      </c>
      <c r="D102" s="52">
        <f>435901-6052-162641</f>
        <v>267208</v>
      </c>
    </row>
    <row r="103" spans="1:4" ht="25.5" customHeight="1">
      <c r="A103" s="92">
        <v>10</v>
      </c>
      <c r="B103" s="73">
        <v>482000</v>
      </c>
      <c r="C103" s="95" t="s">
        <v>19</v>
      </c>
      <c r="D103" s="45">
        <f>SUM(D104:D106)</f>
        <v>52840</v>
      </c>
    </row>
    <row r="104" spans="1:4" ht="21.75" customHeight="1">
      <c r="A104" s="96">
        <v>10.1</v>
      </c>
      <c r="B104" s="75">
        <v>482131</v>
      </c>
      <c r="C104" s="93" t="s">
        <v>79</v>
      </c>
      <c r="D104" s="53">
        <v>65</v>
      </c>
    </row>
    <row r="105" spans="1:4" ht="21.75" customHeight="1">
      <c r="A105" s="96">
        <v>10.2</v>
      </c>
      <c r="B105" s="75">
        <v>482191</v>
      </c>
      <c r="C105" s="93" t="s">
        <v>2</v>
      </c>
      <c r="D105" s="57">
        <f>83028-1138-30979</f>
        <v>50911</v>
      </c>
    </row>
    <row r="106" spans="1:4" ht="21.75" customHeight="1" thickBot="1">
      <c r="A106" s="91">
        <v>10.3</v>
      </c>
      <c r="B106" s="81">
        <v>482251</v>
      </c>
      <c r="C106" s="94" t="s">
        <v>80</v>
      </c>
      <c r="D106" s="65">
        <f>1944-80</f>
        <v>1864</v>
      </c>
    </row>
    <row r="107" spans="1:4" ht="25.5" customHeight="1">
      <c r="A107" s="92">
        <v>11</v>
      </c>
      <c r="B107" s="73">
        <v>483000</v>
      </c>
      <c r="C107" s="95" t="s">
        <v>81</v>
      </c>
      <c r="D107" s="54">
        <f>SUM(D108)</f>
        <v>485</v>
      </c>
    </row>
    <row r="108" spans="1:4" ht="21.75" customHeight="1" thickBot="1">
      <c r="A108" s="91">
        <v>11.1</v>
      </c>
      <c r="B108" s="81">
        <v>483111</v>
      </c>
      <c r="C108" s="94" t="s">
        <v>81</v>
      </c>
      <c r="D108" s="52">
        <v>485</v>
      </c>
    </row>
    <row r="109" spans="1:4" ht="25.5" customHeight="1">
      <c r="A109" s="92">
        <v>12</v>
      </c>
      <c r="B109" s="73">
        <v>511000</v>
      </c>
      <c r="C109" s="95" t="s">
        <v>122</v>
      </c>
      <c r="D109" s="54">
        <f>SUM(D110)</f>
        <v>22800</v>
      </c>
    </row>
    <row r="110" spans="1:4" ht="33" customHeight="1" thickBot="1">
      <c r="A110" s="91">
        <v>12.1</v>
      </c>
      <c r="B110" s="81">
        <v>511321</v>
      </c>
      <c r="C110" s="94" t="s">
        <v>123</v>
      </c>
      <c r="D110" s="52">
        <v>22800</v>
      </c>
    </row>
    <row r="111" spans="1:4" ht="25.5" customHeight="1">
      <c r="A111" s="92">
        <v>13</v>
      </c>
      <c r="B111" s="73">
        <v>512000</v>
      </c>
      <c r="C111" s="95" t="s">
        <v>3</v>
      </c>
      <c r="D111" s="45">
        <f>SUM(D112:D118)</f>
        <v>1256324</v>
      </c>
    </row>
    <row r="112" spans="1:4" ht="21.75" customHeight="1">
      <c r="A112" s="88">
        <v>13.1</v>
      </c>
      <c r="B112" s="87">
        <v>512211</v>
      </c>
      <c r="C112" s="117" t="s">
        <v>124</v>
      </c>
      <c r="D112" s="57">
        <v>3600</v>
      </c>
    </row>
    <row r="113" spans="1:4" ht="21.75" customHeight="1">
      <c r="A113" s="88">
        <v>13.2</v>
      </c>
      <c r="B113" s="87">
        <v>512212</v>
      </c>
      <c r="C113" s="117" t="s">
        <v>125</v>
      </c>
      <c r="D113" s="57">
        <v>480</v>
      </c>
    </row>
    <row r="114" spans="1:4" ht="21.75" customHeight="1">
      <c r="A114" s="96">
        <v>13.3</v>
      </c>
      <c r="B114" s="75">
        <v>512221</v>
      </c>
      <c r="C114" s="93" t="s">
        <v>57</v>
      </c>
      <c r="D114" s="57">
        <v>480</v>
      </c>
    </row>
    <row r="115" spans="1:4" ht="21.75" customHeight="1">
      <c r="A115" s="96">
        <v>13.4</v>
      </c>
      <c r="B115" s="75">
        <v>512222</v>
      </c>
      <c r="C115" s="93" t="s">
        <v>82</v>
      </c>
      <c r="D115" s="53">
        <v>480</v>
      </c>
    </row>
    <row r="116" spans="1:4" ht="21.75" customHeight="1">
      <c r="A116" s="96">
        <v>13.5</v>
      </c>
      <c r="B116" s="75">
        <v>512241</v>
      </c>
      <c r="C116" s="93" t="s">
        <v>83</v>
      </c>
      <c r="D116" s="57">
        <f>54862+480</f>
        <v>55342</v>
      </c>
    </row>
    <row r="117" spans="1:4" ht="21.75" customHeight="1">
      <c r="A117" s="97">
        <v>13.6</v>
      </c>
      <c r="B117" s="98">
        <v>512251</v>
      </c>
      <c r="C117" s="99" t="s">
        <v>112</v>
      </c>
      <c r="D117" s="65">
        <v>480</v>
      </c>
    </row>
    <row r="118" spans="1:4" ht="21.75" customHeight="1" thickBot="1">
      <c r="A118" s="91">
        <v>13.7</v>
      </c>
      <c r="B118" s="81">
        <v>512511</v>
      </c>
      <c r="C118" s="94" t="s">
        <v>84</v>
      </c>
      <c r="D118" s="52">
        <f>621817+163372+389811-173158+193620</f>
        <v>1195462</v>
      </c>
    </row>
    <row r="119" spans="1:4" ht="25.5" customHeight="1">
      <c r="A119" s="110">
        <v>14</v>
      </c>
      <c r="B119" s="85">
        <v>621000</v>
      </c>
      <c r="C119" s="112" t="s">
        <v>15</v>
      </c>
      <c r="D119" s="54">
        <f>SUM(D120)</f>
        <v>23822</v>
      </c>
    </row>
    <row r="120" spans="1:4" ht="21.75" customHeight="1" thickBot="1">
      <c r="A120" s="91">
        <v>14.1</v>
      </c>
      <c r="B120" s="81">
        <v>621611</v>
      </c>
      <c r="C120" s="101" t="s">
        <v>85</v>
      </c>
      <c r="D120" s="102">
        <f>11940+11882</f>
        <v>23822</v>
      </c>
    </row>
    <row r="121" spans="1:4" ht="33" customHeight="1" thickBot="1">
      <c r="A121" s="35"/>
      <c r="B121" s="138" t="s">
        <v>153</v>
      </c>
      <c r="C121" s="139"/>
      <c r="D121" s="51">
        <f>D34+D36+D38+D50+D55+D67+D73+D82+D101+D103+D107+D109+D111+D119</f>
        <v>8909126</v>
      </c>
    </row>
    <row r="122" spans="1:4" ht="36" customHeight="1" thickBot="1">
      <c r="A122" s="62"/>
      <c r="B122" s="63"/>
      <c r="C122" s="103"/>
      <c r="D122" s="64"/>
    </row>
    <row r="123" spans="1:4" ht="45" customHeight="1">
      <c r="A123" s="132"/>
      <c r="B123" s="133"/>
      <c r="C123" s="22" t="s">
        <v>28</v>
      </c>
      <c r="D123" s="26" t="s">
        <v>27</v>
      </c>
    </row>
    <row r="124" spans="1:4" ht="21" customHeight="1">
      <c r="A124" s="134" t="s">
        <v>146</v>
      </c>
      <c r="B124" s="135"/>
      <c r="C124" s="129" t="s">
        <v>148</v>
      </c>
      <c r="D124" s="56">
        <f>D25</f>
        <v>5928017</v>
      </c>
    </row>
    <row r="125" spans="1:4" ht="21" customHeight="1">
      <c r="A125" s="134" t="s">
        <v>146</v>
      </c>
      <c r="B125" s="135"/>
      <c r="C125" s="127" t="s">
        <v>145</v>
      </c>
      <c r="D125" s="71">
        <f>D28</f>
        <v>2981109</v>
      </c>
    </row>
    <row r="126" spans="1:4" ht="21" customHeight="1" thickBot="1">
      <c r="A126" s="136" t="s">
        <v>146</v>
      </c>
      <c r="B126" s="137"/>
      <c r="C126" s="128" t="s">
        <v>154</v>
      </c>
      <c r="D126" s="51">
        <f>D121</f>
        <v>8909126</v>
      </c>
    </row>
    <row r="127" spans="1:4" ht="33.75" customHeight="1">
      <c r="A127" s="145" t="s">
        <v>96</v>
      </c>
      <c r="B127" s="150"/>
      <c r="C127" s="150"/>
      <c r="D127" s="150"/>
    </row>
    <row r="128" spans="1:4" ht="49.5" customHeight="1">
      <c r="A128" s="142" t="s">
        <v>102</v>
      </c>
      <c r="B128" s="143"/>
      <c r="C128" s="143"/>
      <c r="D128" s="143"/>
    </row>
    <row r="129" spans="1:4" ht="22.5" customHeight="1">
      <c r="A129" s="163" t="s">
        <v>21</v>
      </c>
      <c r="B129" s="164"/>
      <c r="C129" s="164"/>
      <c r="D129" s="164"/>
    </row>
    <row r="130" spans="1:2" ht="15.75" customHeight="1" thickBot="1">
      <c r="A130" s="66"/>
      <c r="B130" s="67"/>
    </row>
    <row r="131" spans="1:4" ht="57" customHeight="1">
      <c r="A131" s="25" t="s">
        <v>7</v>
      </c>
      <c r="B131" s="22" t="s">
        <v>87</v>
      </c>
      <c r="C131" s="22" t="s">
        <v>28</v>
      </c>
      <c r="D131" s="26" t="s">
        <v>27</v>
      </c>
    </row>
    <row r="132" spans="1:4" ht="15" customHeight="1">
      <c r="A132" s="104">
        <v>1</v>
      </c>
      <c r="B132" s="76">
        <v>2</v>
      </c>
      <c r="C132" s="76">
        <v>3</v>
      </c>
      <c r="D132" s="77">
        <v>4</v>
      </c>
    </row>
    <row r="133" spans="1:4" ht="21" customHeight="1">
      <c r="A133" s="27">
        <v>1</v>
      </c>
      <c r="B133" s="106" t="s">
        <v>88</v>
      </c>
      <c r="C133" s="105" t="s">
        <v>32</v>
      </c>
      <c r="D133" s="55">
        <f>D21</f>
        <v>511739</v>
      </c>
    </row>
    <row r="134" spans="1:4" ht="30" customHeight="1">
      <c r="A134" s="27">
        <v>2</v>
      </c>
      <c r="B134" s="106" t="s">
        <v>89</v>
      </c>
      <c r="C134" s="105" t="s">
        <v>90</v>
      </c>
      <c r="D134" s="55">
        <f>D14+D15+D22</f>
        <v>5361888</v>
      </c>
    </row>
    <row r="135" spans="1:4" ht="21" customHeight="1">
      <c r="A135" s="27">
        <v>3</v>
      </c>
      <c r="B135" s="106" t="s">
        <v>91</v>
      </c>
      <c r="C135" s="105" t="s">
        <v>92</v>
      </c>
      <c r="D135" s="55">
        <f>D16+D17+D18+D19+D20+D23</f>
        <v>54390</v>
      </c>
    </row>
    <row r="136" spans="1:4" ht="21" customHeight="1" thickBot="1">
      <c r="A136" s="107">
        <v>4</v>
      </c>
      <c r="B136" s="108" t="s">
        <v>93</v>
      </c>
      <c r="C136" s="70" t="s">
        <v>94</v>
      </c>
      <c r="D136" s="49">
        <f>D28</f>
        <v>2981109</v>
      </c>
    </row>
    <row r="137" spans="1:4" ht="26.25" customHeight="1" thickBot="1">
      <c r="A137" s="147" t="s">
        <v>95</v>
      </c>
      <c r="B137" s="148"/>
      <c r="C137" s="149"/>
      <c r="D137" s="51">
        <f>SUM(D133:D136)</f>
        <v>8909126</v>
      </c>
    </row>
    <row r="138" spans="1:4" ht="16.5" customHeight="1">
      <c r="A138" s="66"/>
      <c r="B138" s="78"/>
      <c r="C138" s="68"/>
      <c r="D138" s="68"/>
    </row>
    <row r="139" spans="1:4" ht="24.75" customHeight="1">
      <c r="A139" s="165" t="s">
        <v>22</v>
      </c>
      <c r="B139" s="166"/>
      <c r="C139" s="166"/>
      <c r="D139" s="166"/>
    </row>
    <row r="140" spans="1:4" ht="14.25" customHeight="1" thickBot="1">
      <c r="A140" s="66"/>
      <c r="B140" s="67"/>
      <c r="C140" s="67"/>
      <c r="D140" s="67"/>
    </row>
    <row r="141" spans="1:4" ht="57" customHeight="1">
      <c r="A141" s="25" t="s">
        <v>7</v>
      </c>
      <c r="B141" s="22" t="s">
        <v>87</v>
      </c>
      <c r="C141" s="22" t="s">
        <v>28</v>
      </c>
      <c r="D141" s="26" t="s">
        <v>27</v>
      </c>
    </row>
    <row r="142" spans="1:4" ht="15" customHeight="1">
      <c r="A142" s="104">
        <v>1</v>
      </c>
      <c r="B142" s="76">
        <v>2</v>
      </c>
      <c r="C142" s="76">
        <v>3</v>
      </c>
      <c r="D142" s="77">
        <v>4</v>
      </c>
    </row>
    <row r="143" spans="1:4" ht="33" customHeight="1">
      <c r="A143" s="27">
        <v>1</v>
      </c>
      <c r="B143" s="106" t="s">
        <v>88</v>
      </c>
      <c r="C143" s="105" t="s">
        <v>151</v>
      </c>
      <c r="D143" s="55">
        <f>D133</f>
        <v>511739</v>
      </c>
    </row>
    <row r="144" spans="1:4" ht="141.75" customHeight="1">
      <c r="A144" s="27">
        <v>2</v>
      </c>
      <c r="B144" s="106" t="s">
        <v>89</v>
      </c>
      <c r="C144" s="130" t="s">
        <v>150</v>
      </c>
      <c r="D144" s="55">
        <f>D134</f>
        <v>5361888</v>
      </c>
    </row>
    <row r="145" spans="1:4" ht="58.5" customHeight="1">
      <c r="A145" s="27">
        <v>3</v>
      </c>
      <c r="B145" s="106" t="s">
        <v>91</v>
      </c>
      <c r="C145" s="131" t="s">
        <v>149</v>
      </c>
      <c r="D145" s="55">
        <f>D135</f>
        <v>54390</v>
      </c>
    </row>
    <row r="146" spans="1:4" ht="116.25" customHeight="1" thickBot="1">
      <c r="A146" s="107">
        <v>4</v>
      </c>
      <c r="B146" s="108" t="s">
        <v>93</v>
      </c>
      <c r="C146" s="130" t="s">
        <v>152</v>
      </c>
      <c r="D146" s="49">
        <f>D136</f>
        <v>2981109</v>
      </c>
    </row>
    <row r="147" spans="1:4" ht="25.5" customHeight="1" thickBot="1">
      <c r="A147" s="147" t="s">
        <v>95</v>
      </c>
      <c r="B147" s="148"/>
      <c r="C147" s="149"/>
      <c r="D147" s="51">
        <f>SUM(D143:D146)</f>
        <v>8909126</v>
      </c>
    </row>
    <row r="148" spans="1:4" ht="23.25" customHeight="1">
      <c r="A148" s="66"/>
      <c r="B148" s="67"/>
      <c r="C148" s="67"/>
      <c r="D148" s="67"/>
    </row>
    <row r="149" spans="1:4" ht="27.75" customHeight="1">
      <c r="A149" s="145" t="s">
        <v>103</v>
      </c>
      <c r="B149" s="146"/>
      <c r="C149" s="146"/>
      <c r="D149" s="146"/>
    </row>
    <row r="150" spans="1:4" ht="49.5" customHeight="1">
      <c r="A150" s="142" t="s">
        <v>126</v>
      </c>
      <c r="B150" s="143"/>
      <c r="C150" s="143"/>
      <c r="D150" s="143"/>
    </row>
    <row r="151" spans="1:4" ht="29.25" customHeight="1">
      <c r="A151" s="145" t="s">
        <v>104</v>
      </c>
      <c r="B151" s="146"/>
      <c r="C151" s="146"/>
      <c r="D151" s="146"/>
    </row>
    <row r="152" spans="1:4" ht="36" customHeight="1">
      <c r="A152" s="142" t="s">
        <v>114</v>
      </c>
      <c r="B152" s="143"/>
      <c r="C152" s="143"/>
      <c r="D152" s="143"/>
    </row>
    <row r="153" spans="1:4" ht="30" customHeight="1">
      <c r="A153" s="145" t="s">
        <v>106</v>
      </c>
      <c r="B153" s="146"/>
      <c r="C153" s="146"/>
      <c r="D153" s="146"/>
    </row>
    <row r="154" spans="1:4" ht="30.75" customHeight="1">
      <c r="A154" s="142" t="s">
        <v>105</v>
      </c>
      <c r="B154" s="143"/>
      <c r="C154" s="143"/>
      <c r="D154" s="143"/>
    </row>
    <row r="155" spans="1:4" ht="31.5" customHeight="1">
      <c r="A155" s="145" t="s">
        <v>107</v>
      </c>
      <c r="B155" s="146"/>
      <c r="C155" s="146"/>
      <c r="D155" s="146"/>
    </row>
    <row r="156" spans="1:4" ht="96" customHeight="1">
      <c r="A156" s="144" t="s">
        <v>115</v>
      </c>
      <c r="B156" s="143"/>
      <c r="C156" s="143"/>
      <c r="D156" s="143"/>
    </row>
    <row r="157" spans="1:4" ht="29.25" customHeight="1">
      <c r="A157" s="145" t="s">
        <v>127</v>
      </c>
      <c r="B157" s="150"/>
      <c r="C157" s="150"/>
      <c r="D157" s="150"/>
    </row>
    <row r="158" spans="1:4" ht="43.5" customHeight="1">
      <c r="A158" s="142" t="s">
        <v>116</v>
      </c>
      <c r="B158" s="141"/>
      <c r="C158" s="141"/>
      <c r="D158" s="141"/>
    </row>
    <row r="159" spans="1:4" ht="19.5" customHeight="1">
      <c r="A159" s="42"/>
      <c r="B159" s="38"/>
      <c r="C159" s="40"/>
      <c r="D159" s="41"/>
    </row>
    <row r="160" spans="1:4" ht="36.75" customHeight="1">
      <c r="A160" s="152" t="s">
        <v>23</v>
      </c>
      <c r="B160" s="153"/>
      <c r="C160" s="153"/>
      <c r="D160" s="153"/>
    </row>
    <row r="161" spans="1:4" ht="21" customHeight="1">
      <c r="A161" s="42"/>
      <c r="B161" s="38"/>
      <c r="C161" s="39"/>
      <c r="D161" s="43"/>
    </row>
    <row r="162" spans="1:4" ht="21" customHeight="1">
      <c r="A162" s="142" t="s">
        <v>156</v>
      </c>
      <c r="B162" s="141"/>
      <c r="C162" s="140" t="s">
        <v>24</v>
      </c>
      <c r="D162" s="143"/>
    </row>
    <row r="163" spans="1:4" ht="18" customHeight="1">
      <c r="A163" s="142" t="s">
        <v>155</v>
      </c>
      <c r="B163" s="141"/>
      <c r="C163" s="140" t="s">
        <v>25</v>
      </c>
      <c r="D163" s="151"/>
    </row>
    <row r="164" spans="1:4" ht="18" customHeight="1">
      <c r="A164" s="42"/>
      <c r="B164" s="38"/>
      <c r="C164" s="140" t="s">
        <v>157</v>
      </c>
      <c r="D164" s="151"/>
    </row>
    <row r="165" spans="1:4" ht="35.25" customHeight="1">
      <c r="A165" s="42"/>
      <c r="B165" s="38"/>
      <c r="C165" s="140" t="s">
        <v>26</v>
      </c>
      <c r="D165" s="143"/>
    </row>
    <row r="166" spans="1:4" ht="15" customHeight="1">
      <c r="A166" s="140"/>
      <c r="B166" s="141"/>
      <c r="C166" s="141"/>
      <c r="D166" s="141"/>
    </row>
  </sheetData>
  <sheetProtection/>
  <mergeCells count="42">
    <mergeCell ref="A125:B125"/>
    <mergeCell ref="A126:B126"/>
    <mergeCell ref="A124:B124"/>
    <mergeCell ref="A128:D128"/>
    <mergeCell ref="A1:D1"/>
    <mergeCell ref="A30:D30"/>
    <mergeCell ref="A4:D4"/>
    <mergeCell ref="A9:D9"/>
    <mergeCell ref="A6:D6"/>
    <mergeCell ref="A8:D8"/>
    <mergeCell ref="A7:D7"/>
    <mergeCell ref="B25:C25"/>
    <mergeCell ref="C162:D162"/>
    <mergeCell ref="C163:D163"/>
    <mergeCell ref="A150:D150"/>
    <mergeCell ref="A149:D149"/>
    <mergeCell ref="A2:D2"/>
    <mergeCell ref="A3:D3"/>
    <mergeCell ref="A129:D129"/>
    <mergeCell ref="A139:D139"/>
    <mergeCell ref="A127:D127"/>
    <mergeCell ref="A137:C137"/>
    <mergeCell ref="A155:D155"/>
    <mergeCell ref="C165:D165"/>
    <mergeCell ref="A162:B162"/>
    <mergeCell ref="A163:B163"/>
    <mergeCell ref="A147:C147"/>
    <mergeCell ref="A151:D151"/>
    <mergeCell ref="A157:D157"/>
    <mergeCell ref="C164:D164"/>
    <mergeCell ref="A158:D158"/>
    <mergeCell ref="A160:D160"/>
    <mergeCell ref="A27:B27"/>
    <mergeCell ref="A28:B28"/>
    <mergeCell ref="A29:B29"/>
    <mergeCell ref="A123:B123"/>
    <mergeCell ref="B121:C121"/>
    <mergeCell ref="A166:D166"/>
    <mergeCell ref="A152:D152"/>
    <mergeCell ref="A154:D154"/>
    <mergeCell ref="A156:D156"/>
    <mergeCell ref="A153:D153"/>
  </mergeCells>
  <printOptions/>
  <pageMargins left="0.306220472" right="0.306220472440945" top="0.303700787" bottom="0.503700787401575" header="0.511811023622047" footer="0.511811024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fsovoGazdaLocala</cp:lastModifiedBy>
  <cp:lastPrinted>2013-10-22T13:00:24Z</cp:lastPrinted>
  <dcterms:created xsi:type="dcterms:W3CDTF">2011-11-13T18:33:26Z</dcterms:created>
  <dcterms:modified xsi:type="dcterms:W3CDTF">2014-10-27T07:47:40Z</dcterms:modified>
  <cp:category/>
  <cp:version/>
  <cp:contentType/>
  <cp:contentStatus/>
</cp:coreProperties>
</file>